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9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Feuil1!$A$1:$I$57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1" i="1" l="1"/>
  <c r="G11" i="1"/>
  <c r="G50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3" i="1"/>
  <c r="G22" i="1"/>
  <c r="G21" i="1"/>
  <c r="G20" i="1"/>
  <c r="G19" i="1"/>
  <c r="G18" i="1"/>
  <c r="G17" i="1"/>
  <c r="G16" i="1"/>
  <c r="G15" i="1"/>
  <c r="G14" i="1"/>
  <c r="I50" i="1" l="1"/>
  <c r="I40" i="1"/>
  <c r="I41" i="1"/>
  <c r="I42" i="1"/>
  <c r="I43" i="1"/>
  <c r="I44" i="1"/>
  <c r="I45" i="1"/>
  <c r="I46" i="1"/>
  <c r="I35" i="1"/>
  <c r="I36" i="1"/>
  <c r="I37" i="1"/>
  <c r="I38" i="1"/>
  <c r="I39" i="1"/>
  <c r="I47" i="1"/>
  <c r="I34" i="1"/>
  <c r="I31" i="1"/>
  <c r="I33" i="1"/>
  <c r="I32" i="1"/>
  <c r="I30" i="1"/>
  <c r="I29" i="1"/>
  <c r="I28" i="1"/>
  <c r="I27" i="1"/>
  <c r="I15" i="1"/>
  <c r="I16" i="1"/>
  <c r="I17" i="1"/>
  <c r="I18" i="1"/>
  <c r="I19" i="1"/>
  <c r="I20" i="1"/>
  <c r="I21" i="1"/>
  <c r="I22" i="1"/>
  <c r="I23" i="1"/>
  <c r="I14" i="1"/>
  <c r="I48" i="1" l="1"/>
  <c r="I24" i="1"/>
  <c r="I52" i="1" s="1"/>
</calcChain>
</file>

<file path=xl/sharedStrings.xml><?xml version="1.0" encoding="utf-8"?>
<sst xmlns="http://schemas.openxmlformats.org/spreadsheetml/2006/main" count="70" uniqueCount="59">
  <si>
    <t xml:space="preserve"> </t>
  </si>
  <si>
    <t>WALLONISCHE REGION</t>
  </si>
  <si>
    <t>Die jährliche Gebühr (*) für das Kalenderjahr wird wie folgt berechnet:</t>
  </si>
  <si>
    <t>Grundbetrag pro Produktionseinheit</t>
  </si>
  <si>
    <t>Zuzüglich folgender Beträge pro Hektar:</t>
  </si>
  <si>
    <t>Betrag in € exkl. MWST.</t>
  </si>
  <si>
    <t>Anzahl ha</t>
  </si>
  <si>
    <t>Preis in €</t>
  </si>
  <si>
    <t>Feldgemüseanbau</t>
  </si>
  <si>
    <t>Obstanbau: niederstämmige Bäume/Kleinfrüchte/Weinberg</t>
  </si>
  <si>
    <t>Hochstämmige Bäume / Weihnachtsbäume</t>
  </si>
  <si>
    <t>Beheiztes Gewächshaus</t>
  </si>
  <si>
    <t>Pilze</t>
  </si>
  <si>
    <t>Naturreservate</t>
  </si>
  <si>
    <t>Milchproduktion: vorhandenes Tier</t>
  </si>
  <si>
    <t>Kuh/Stute</t>
  </si>
  <si>
    <t>Ziege</t>
  </si>
  <si>
    <t>Schaf</t>
  </si>
  <si>
    <t>Säugende Kuh mit oder ohne Kalb</t>
  </si>
  <si>
    <t>Sau oder Eber</t>
  </si>
  <si>
    <t>Reh/Hirsch</t>
  </si>
  <si>
    <t>Kaninchen</t>
  </si>
  <si>
    <t>Strauß</t>
  </si>
  <si>
    <t>Schwein</t>
  </si>
  <si>
    <t>Schaf - Lamm</t>
  </si>
  <si>
    <t>Jährlingsreh</t>
  </si>
  <si>
    <t>Rinder &lt; 1 Jahr</t>
  </si>
  <si>
    <t>Rinder &gt; 2 Jahre</t>
  </si>
  <si>
    <t>Rinder 1-2 Jahre</t>
  </si>
  <si>
    <t>Legehennen</t>
  </si>
  <si>
    <t xml:space="preserve">Reproduktion: </t>
  </si>
  <si>
    <t>vorhandenes Tier</t>
  </si>
  <si>
    <t>Verkauft</t>
  </si>
  <si>
    <t>Verkauft oder vorhanden</t>
  </si>
  <si>
    <t>Vorhandenes Tier</t>
  </si>
  <si>
    <t>Anzahl</t>
  </si>
  <si>
    <t>Zuzüglich folgenden Betrags bei Lohnarbeit bei einer Drittperson</t>
  </si>
  <si>
    <t>Die Ware bleibt Eigentum des Erzeugers - Betrag/Betreiber</t>
  </si>
  <si>
    <t>Zwischenbetrag</t>
  </si>
  <si>
    <t xml:space="preserve">Gesamtbetrag exkl. MWST. (**) </t>
  </si>
  <si>
    <t>Zusätzliche Kontrollen</t>
  </si>
  <si>
    <t>Zusätzliche Kontrolle inklusive Fahrtkosten</t>
  </si>
  <si>
    <t>Zusätzliche Kontrolle im Büro</t>
  </si>
  <si>
    <t>€ pro Arbeitsstunde</t>
  </si>
  <si>
    <t>(*) Die Gebühr enthält die Kontroll-, Fahrt- und Analysekosten.</t>
  </si>
  <si>
    <t>Gemüseanbau</t>
  </si>
  <si>
    <t>Zuzüglich folgender Beträge pro Tier</t>
  </si>
  <si>
    <t>Säugende Stute mit oder ohne Fohlen/Hengst</t>
  </si>
  <si>
    <t>Fleischhuhn (je 100 Stück)</t>
  </si>
  <si>
    <t>Pute/Ente (je 100 Stück)</t>
  </si>
  <si>
    <t>Schnecke (je 100 Stück)</t>
  </si>
  <si>
    <t>Ackerbau</t>
  </si>
  <si>
    <t>Weide, Gründünger oder Flächenstilllegung</t>
  </si>
  <si>
    <t>Kaltgewächshaus und Tunnel</t>
  </si>
  <si>
    <t xml:space="preserve">PREISLISTE DER ERZEUGER, DIE 2020 BIOLOGISCHEN LANDBAU BETREIBEN </t>
  </si>
  <si>
    <t>FEU-BIO-00001(2)</t>
  </si>
  <si>
    <t>Jahr :</t>
  </si>
  <si>
    <t xml:space="preserve">Name : </t>
  </si>
  <si>
    <t>(**) Die Gebühr beträgt mindestens 353,50 €.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</si>
</sst>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19" xfId="0" applyFont="1" applyBorder="1"/>
    <xf numFmtId="0" fontId="6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2" fontId="5" fillId="0" borderId="2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9" xfId="0" applyFont="1" applyBorder="1"/>
    <xf numFmtId="0" fontId="5" fillId="0" borderId="11" xfId="0" applyFont="1" applyBorder="1"/>
    <xf numFmtId="2" fontId="5" fillId="0" borderId="9" xfId="0" applyNumberFormat="1" applyFont="1" applyBorder="1" applyAlignment="1">
      <alignment horizontal="center"/>
    </xf>
    <xf numFmtId="0" fontId="5" fillId="0" borderId="14" xfId="0" applyFont="1" applyBorder="1"/>
    <xf numFmtId="0" fontId="7" fillId="0" borderId="12" xfId="0" applyFont="1" applyBorder="1"/>
    <xf numFmtId="0" fontId="7" fillId="0" borderId="13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/>
    <xf numFmtId="2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/>
    <xf numFmtId="0" fontId="1" fillId="0" borderId="17" xfId="0" applyFont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1" fillId="0" borderId="25" xfId="0" applyFont="1" applyBorder="1"/>
    <xf numFmtId="2" fontId="5" fillId="0" borderId="27" xfId="0" applyNumberFormat="1" applyFont="1" applyBorder="1" applyAlignment="1">
      <alignment horizontal="center"/>
    </xf>
    <xf numFmtId="0" fontId="7" fillId="0" borderId="0" xfId="0" applyFont="1"/>
    <xf numFmtId="0" fontId="7" fillId="0" borderId="28" xfId="0" applyFont="1" applyBorder="1"/>
    <xf numFmtId="0" fontId="5" fillId="0" borderId="29" xfId="0" applyFont="1" applyBorder="1"/>
    <xf numFmtId="0" fontId="5" fillId="0" borderId="28" xfId="0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25" xfId="0" applyFont="1" applyBorder="1"/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" borderId="8" xfId="0" applyFont="1" applyFill="1" applyBorder="1"/>
    <xf numFmtId="0" fontId="3" fillId="3" borderId="33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4" xfId="0" applyFont="1" applyFill="1" applyBorder="1"/>
    <xf numFmtId="0" fontId="3" fillId="2" borderId="34" xfId="0" applyFont="1" applyFill="1" applyBorder="1" applyAlignment="1">
      <alignment horizontal="center"/>
    </xf>
    <xf numFmtId="0" fontId="0" fillId="0" borderId="14" xfId="0" applyBorder="1" applyAlignment="1"/>
    <xf numFmtId="0" fontId="7" fillId="0" borderId="12" xfId="0" applyFont="1" applyBorder="1" applyAlignment="1">
      <alignment vertical="top"/>
    </xf>
    <xf numFmtId="0" fontId="8" fillId="0" borderId="0" xfId="0" applyFont="1"/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0" fontId="3" fillId="0" borderId="0" xfId="0" applyFont="1"/>
    <xf numFmtId="2" fontId="9" fillId="0" borderId="0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219550</xdr:colOff>
      <xdr:row>0</xdr:row>
      <xdr:rowOff>1</xdr:rowOff>
    </xdr:from>
    <xdr:to>
      <xdr:col>2</xdr:col>
      <xdr:colOff>304324</xdr:colOff>
      <xdr:row>4</xdr:row>
      <xdr:rowOff>124187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50" y="1"/>
          <a:ext cx="1142049" cy="92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abSelected="1" workbookViewId="0">
      <selection activeCell="C6" sqref="C6"/>
    </sheetView>
  </sheetViews>
  <sheetFormatPr baseColWidth="10" defaultColWidth="11.42578125" defaultRowHeight="15.75" x14ac:dyDescent="0.25"/>
  <cols>
    <col min="1" max="1" width="4.42578125" style="1" customWidth="1"/>
    <col min="2" max="2" width="11.42578125" style="1" customWidth="1"/>
    <col min="3" max="3" width="19.7109375" style="1" customWidth="1"/>
    <col min="4" max="5" width="11.42578125" style="1"/>
    <col min="6" max="6" width="18.5703125" style="1" customWidth="1"/>
    <col min="7" max="7" width="9.140625" style="1" customWidth="1"/>
    <col min="8" max="8" width="11.42578125" style="2" customWidth="1"/>
    <col min="9" max="9" width="9.85546875" style="2" customWidth="1"/>
    <col min="10" max="16" width="11.42578125" style="1"/>
    <col min="17" max="18" width="11.42578125" style="72"/>
    <col min="19" max="16384" width="11.42578125" style="1"/>
  </cols>
  <sheetData>
    <row r="1" spans="2:17" x14ac:dyDescent="0.25">
      <c r="H1" s="1" t="s">
        <v>55</v>
      </c>
      <c r="Q1" s="72">
        <v>0.1414</v>
      </c>
    </row>
    <row r="3" spans="2:17" x14ac:dyDescent="0.25">
      <c r="C3" s="84" t="s">
        <v>54</v>
      </c>
      <c r="D3" s="85"/>
      <c r="E3" s="85"/>
      <c r="F3" s="85"/>
      <c r="G3" s="85"/>
      <c r="H3" s="85"/>
      <c r="I3" s="85"/>
    </row>
    <row r="4" spans="2:17" x14ac:dyDescent="0.25">
      <c r="D4" s="84" t="s">
        <v>1</v>
      </c>
      <c r="E4" s="85"/>
      <c r="F4" s="85"/>
      <c r="G4" s="85"/>
      <c r="H4" s="85"/>
      <c r="I4" s="85"/>
    </row>
    <row r="6" spans="2:17" x14ac:dyDescent="0.25">
      <c r="B6" s="81" t="s">
        <v>56</v>
      </c>
      <c r="C6" s="86">
        <v>2020</v>
      </c>
    </row>
    <row r="7" spans="2:17" x14ac:dyDescent="0.25">
      <c r="B7" s="81" t="s">
        <v>57</v>
      </c>
      <c r="C7" s="83"/>
    </row>
    <row r="8" spans="2:17" x14ac:dyDescent="0.25">
      <c r="B8" s="1" t="s">
        <v>2</v>
      </c>
    </row>
    <row r="10" spans="2:17" x14ac:dyDescent="0.25">
      <c r="B10" s="3"/>
      <c r="C10" s="4"/>
      <c r="D10" s="4"/>
      <c r="E10" s="4"/>
      <c r="F10" s="4"/>
      <c r="G10" s="5" t="s">
        <v>5</v>
      </c>
      <c r="H10" s="14"/>
      <c r="I10" s="15"/>
    </row>
    <row r="11" spans="2:17" x14ac:dyDescent="0.25">
      <c r="B11" s="6" t="s">
        <v>3</v>
      </c>
      <c r="C11" s="7"/>
      <c r="D11" s="7"/>
      <c r="E11" s="7"/>
      <c r="F11" s="7"/>
      <c r="G11" s="40">
        <f>ROUND(Q11*$Q$1,2)</f>
        <v>236.14</v>
      </c>
      <c r="H11" s="8"/>
      <c r="I11" s="9"/>
      <c r="Q11" s="72">
        <v>1670</v>
      </c>
    </row>
    <row r="12" spans="2:17" x14ac:dyDescent="0.25">
      <c r="B12" s="20" t="s">
        <v>4</v>
      </c>
      <c r="C12" s="21"/>
      <c r="D12" s="21"/>
      <c r="E12" s="21"/>
      <c r="F12" s="21"/>
      <c r="G12" s="21"/>
      <c r="H12" s="22"/>
      <c r="I12" s="23"/>
    </row>
    <row r="13" spans="2:17" x14ac:dyDescent="0.25">
      <c r="B13" s="27"/>
      <c r="C13" s="28"/>
      <c r="D13" s="28"/>
      <c r="E13" s="28"/>
      <c r="F13" s="28"/>
      <c r="G13" s="29"/>
      <c r="H13" s="30" t="s">
        <v>6</v>
      </c>
      <c r="I13" s="30" t="s">
        <v>7</v>
      </c>
    </row>
    <row r="14" spans="2:17" x14ac:dyDescent="0.25">
      <c r="B14" s="31" t="s">
        <v>45</v>
      </c>
      <c r="C14" s="32"/>
      <c r="D14" s="32"/>
      <c r="E14" s="32"/>
      <c r="F14" s="32"/>
      <c r="G14" s="40">
        <f>ROUND(Q14*$Q$1,2)</f>
        <v>116.66</v>
      </c>
      <c r="H14" s="73"/>
      <c r="I14" s="33">
        <f>(H14*G14)</f>
        <v>0</v>
      </c>
      <c r="Q14" s="72">
        <v>825</v>
      </c>
    </row>
    <row r="15" spans="2:17" x14ac:dyDescent="0.25">
      <c r="B15" s="34" t="s">
        <v>8</v>
      </c>
      <c r="C15" s="35"/>
      <c r="D15" s="35"/>
      <c r="E15" s="35"/>
      <c r="F15" s="35"/>
      <c r="G15" s="40">
        <f t="shared" ref="G15:G23" si="0">ROUND(Q15*$Q$1,2)</f>
        <v>65.040000000000006</v>
      </c>
      <c r="H15" s="74"/>
      <c r="I15" s="33">
        <f t="shared" ref="I15:I23" si="1">(H15*G15)</f>
        <v>0</v>
      </c>
      <c r="Q15" s="72">
        <v>460</v>
      </c>
    </row>
    <row r="16" spans="2:17" x14ac:dyDescent="0.25">
      <c r="B16" s="34" t="s">
        <v>51</v>
      </c>
      <c r="C16" s="35"/>
      <c r="D16" s="35"/>
      <c r="E16" s="35"/>
      <c r="F16" s="35"/>
      <c r="G16" s="40">
        <f t="shared" si="0"/>
        <v>11.45</v>
      </c>
      <c r="H16" s="74"/>
      <c r="I16" s="33">
        <f t="shared" si="1"/>
        <v>0</v>
      </c>
      <c r="Q16" s="72">
        <v>81</v>
      </c>
    </row>
    <row r="17" spans="2:17" x14ac:dyDescent="0.25">
      <c r="B17" s="34" t="s">
        <v>52</v>
      </c>
      <c r="C17" s="35"/>
      <c r="D17" s="35"/>
      <c r="E17" s="35"/>
      <c r="F17" s="35"/>
      <c r="G17" s="40">
        <f t="shared" si="0"/>
        <v>8.6300000000000008</v>
      </c>
      <c r="H17" s="74"/>
      <c r="I17" s="33">
        <f t="shared" si="1"/>
        <v>0</v>
      </c>
      <c r="Q17" s="72">
        <v>61</v>
      </c>
    </row>
    <row r="18" spans="2:17" x14ac:dyDescent="0.25">
      <c r="B18" s="34" t="s">
        <v>9</v>
      </c>
      <c r="C18" s="35"/>
      <c r="D18" s="35"/>
      <c r="E18" s="35"/>
      <c r="F18" s="35"/>
      <c r="G18" s="40">
        <f t="shared" si="0"/>
        <v>57.97</v>
      </c>
      <c r="H18" s="74"/>
      <c r="I18" s="33">
        <f t="shared" si="1"/>
        <v>0</v>
      </c>
      <c r="Q18" s="72">
        <v>410</v>
      </c>
    </row>
    <row r="19" spans="2:17" x14ac:dyDescent="0.25">
      <c r="B19" s="34" t="s">
        <v>10</v>
      </c>
      <c r="C19" s="35"/>
      <c r="D19" s="35"/>
      <c r="E19" s="35"/>
      <c r="F19" s="35"/>
      <c r="G19" s="40">
        <f t="shared" si="0"/>
        <v>39.590000000000003</v>
      </c>
      <c r="H19" s="74"/>
      <c r="I19" s="33">
        <f t="shared" si="1"/>
        <v>0</v>
      </c>
      <c r="Q19" s="72">
        <v>280</v>
      </c>
    </row>
    <row r="20" spans="2:17" x14ac:dyDescent="0.25">
      <c r="B20" s="34" t="s">
        <v>53</v>
      </c>
      <c r="C20" s="35"/>
      <c r="D20" s="35"/>
      <c r="E20" s="35"/>
      <c r="F20" s="35"/>
      <c r="G20" s="40">
        <f t="shared" si="0"/>
        <v>347.84</v>
      </c>
      <c r="H20" s="74"/>
      <c r="I20" s="33">
        <f t="shared" si="1"/>
        <v>0</v>
      </c>
      <c r="Q20" s="72">
        <v>2460</v>
      </c>
    </row>
    <row r="21" spans="2:17" x14ac:dyDescent="0.25">
      <c r="B21" s="34" t="s">
        <v>11</v>
      </c>
      <c r="C21" s="35"/>
      <c r="D21" s="35"/>
      <c r="E21" s="35"/>
      <c r="F21" s="35"/>
      <c r="G21" s="40">
        <f t="shared" si="0"/>
        <v>699.93</v>
      </c>
      <c r="H21" s="74"/>
      <c r="I21" s="33">
        <f t="shared" si="1"/>
        <v>0</v>
      </c>
      <c r="Q21" s="72">
        <v>4950</v>
      </c>
    </row>
    <row r="22" spans="2:17" x14ac:dyDescent="0.25">
      <c r="B22" s="34" t="s">
        <v>12</v>
      </c>
      <c r="C22" s="35"/>
      <c r="D22" s="35"/>
      <c r="E22" s="35"/>
      <c r="F22" s="35"/>
      <c r="G22" s="40">
        <f t="shared" si="0"/>
        <v>2333.1</v>
      </c>
      <c r="H22" s="74"/>
      <c r="I22" s="33">
        <f t="shared" si="1"/>
        <v>0</v>
      </c>
      <c r="Q22" s="72">
        <v>16500</v>
      </c>
    </row>
    <row r="23" spans="2:17" x14ac:dyDescent="0.25">
      <c r="B23" s="36" t="s">
        <v>13</v>
      </c>
      <c r="C23" s="37"/>
      <c r="D23" s="37"/>
      <c r="E23" s="37"/>
      <c r="F23" s="37"/>
      <c r="G23" s="48">
        <f t="shared" si="0"/>
        <v>2.88</v>
      </c>
      <c r="H23" s="75"/>
      <c r="I23" s="55">
        <f t="shared" si="1"/>
        <v>0</v>
      </c>
      <c r="Q23" s="72">
        <v>20.399999999999999</v>
      </c>
    </row>
    <row r="24" spans="2:17" x14ac:dyDescent="0.25">
      <c r="B24" s="10"/>
      <c r="C24" s="11"/>
      <c r="D24" s="11"/>
      <c r="E24" s="11"/>
      <c r="F24" s="11"/>
      <c r="G24" s="18" t="s">
        <v>38</v>
      </c>
      <c r="H24" s="19"/>
      <c r="I24" s="77">
        <f>SUM(I14:I23)</f>
        <v>0</v>
      </c>
    </row>
    <row r="25" spans="2:17" x14ac:dyDescent="0.25">
      <c r="B25" s="20" t="s">
        <v>46</v>
      </c>
      <c r="C25" s="21"/>
      <c r="D25" s="21"/>
      <c r="E25" s="21"/>
      <c r="F25" s="21"/>
      <c r="G25" s="21"/>
      <c r="H25" s="22"/>
      <c r="I25" s="23"/>
    </row>
    <row r="26" spans="2:17" x14ac:dyDescent="0.25">
      <c r="B26" s="27"/>
      <c r="C26" s="28"/>
      <c r="D26" s="27"/>
      <c r="E26" s="28"/>
      <c r="F26" s="28"/>
      <c r="G26" s="29"/>
      <c r="H26" s="30" t="s">
        <v>35</v>
      </c>
      <c r="I26" s="30" t="s">
        <v>7</v>
      </c>
    </row>
    <row r="27" spans="2:17" x14ac:dyDescent="0.25">
      <c r="B27" s="38" t="s">
        <v>14</v>
      </c>
      <c r="C27" s="32"/>
      <c r="D27" s="31" t="s">
        <v>15</v>
      </c>
      <c r="E27" s="32"/>
      <c r="F27" s="39"/>
      <c r="G27" s="40">
        <f>ROUND(Q27*$Q$1,2)</f>
        <v>4.24</v>
      </c>
      <c r="H27" s="73"/>
      <c r="I27" s="33">
        <f>(H27*G27)</f>
        <v>0</v>
      </c>
      <c r="Q27" s="72">
        <v>30</v>
      </c>
    </row>
    <row r="28" spans="2:17" x14ac:dyDescent="0.25">
      <c r="B28" s="34" t="s">
        <v>0</v>
      </c>
      <c r="C28" s="35"/>
      <c r="D28" s="34" t="s">
        <v>16</v>
      </c>
      <c r="E28" s="35"/>
      <c r="F28" s="41"/>
      <c r="G28" s="40">
        <f t="shared" ref="G28:G47" si="2">ROUND(Q28*$Q$1,2)</f>
        <v>1.0900000000000001</v>
      </c>
      <c r="H28" s="74"/>
      <c r="I28" s="33">
        <f t="shared" ref="I28:I47" si="3">(H28*G28)</f>
        <v>0</v>
      </c>
      <c r="Q28" s="72">
        <v>7.7</v>
      </c>
    </row>
    <row r="29" spans="2:17" x14ac:dyDescent="0.25">
      <c r="B29" s="34" t="s">
        <v>0</v>
      </c>
      <c r="C29" s="35"/>
      <c r="D29" s="34" t="s">
        <v>17</v>
      </c>
      <c r="E29" s="35"/>
      <c r="F29" s="41"/>
      <c r="G29" s="40">
        <f t="shared" si="2"/>
        <v>1.0900000000000001</v>
      </c>
      <c r="H29" s="74"/>
      <c r="I29" s="33">
        <f t="shared" si="3"/>
        <v>0</v>
      </c>
      <c r="Q29" s="72">
        <v>7.7</v>
      </c>
    </row>
    <row r="30" spans="2:17" ht="15.75" customHeight="1" x14ac:dyDescent="0.25">
      <c r="B30" s="71" t="s">
        <v>30</v>
      </c>
      <c r="C30" s="70"/>
      <c r="D30" s="34" t="s">
        <v>18</v>
      </c>
      <c r="E30" s="35"/>
      <c r="F30" s="41"/>
      <c r="G30" s="40">
        <f t="shared" si="2"/>
        <v>2.97</v>
      </c>
      <c r="H30" s="74"/>
      <c r="I30" s="33">
        <f t="shared" si="3"/>
        <v>0</v>
      </c>
      <c r="Q30" s="72">
        <v>21</v>
      </c>
    </row>
    <row r="31" spans="2:17" x14ac:dyDescent="0.25">
      <c r="B31" s="42" t="s">
        <v>31</v>
      </c>
      <c r="C31" s="35"/>
      <c r="D31" s="34" t="s">
        <v>47</v>
      </c>
      <c r="E31" s="35"/>
      <c r="F31" s="41"/>
      <c r="G31" s="40">
        <f t="shared" si="2"/>
        <v>2.97</v>
      </c>
      <c r="H31" s="74"/>
      <c r="I31" s="33">
        <f>(H31*G31)</f>
        <v>0</v>
      </c>
      <c r="Q31" s="72">
        <v>21</v>
      </c>
    </row>
    <row r="32" spans="2:17" x14ac:dyDescent="0.25">
      <c r="B32" s="34" t="s">
        <v>0</v>
      </c>
      <c r="C32" s="35"/>
      <c r="D32" s="34" t="s">
        <v>19</v>
      </c>
      <c r="E32" s="35"/>
      <c r="F32" s="41"/>
      <c r="G32" s="40">
        <f t="shared" si="2"/>
        <v>4.24</v>
      </c>
      <c r="H32" s="74"/>
      <c r="I32" s="33">
        <f t="shared" si="3"/>
        <v>0</v>
      </c>
      <c r="Q32" s="72">
        <v>30</v>
      </c>
    </row>
    <row r="33" spans="2:17" x14ac:dyDescent="0.25">
      <c r="B33" s="34" t="s">
        <v>0</v>
      </c>
      <c r="C33" s="35"/>
      <c r="D33" s="34" t="s">
        <v>17</v>
      </c>
      <c r="E33" s="35"/>
      <c r="F33" s="41"/>
      <c r="G33" s="40">
        <f t="shared" si="2"/>
        <v>0.64</v>
      </c>
      <c r="H33" s="74"/>
      <c r="I33" s="33">
        <f t="shared" si="3"/>
        <v>0</v>
      </c>
      <c r="Q33" s="72">
        <v>4.5</v>
      </c>
    </row>
    <row r="34" spans="2:17" x14ac:dyDescent="0.25">
      <c r="B34" s="34" t="s">
        <v>0</v>
      </c>
      <c r="C34" s="35"/>
      <c r="D34" s="34" t="s">
        <v>20</v>
      </c>
      <c r="E34" s="35"/>
      <c r="F34" s="41"/>
      <c r="G34" s="40">
        <f t="shared" si="2"/>
        <v>2.14</v>
      </c>
      <c r="H34" s="74"/>
      <c r="I34" s="33">
        <f t="shared" si="3"/>
        <v>0</v>
      </c>
      <c r="Q34" s="72">
        <v>15.1</v>
      </c>
    </row>
    <row r="35" spans="2:17" x14ac:dyDescent="0.25">
      <c r="B35" s="34"/>
      <c r="C35" s="35"/>
      <c r="D35" s="34" t="s">
        <v>21</v>
      </c>
      <c r="E35" s="35"/>
      <c r="F35" s="41"/>
      <c r="G35" s="40">
        <f t="shared" si="2"/>
        <v>0.86</v>
      </c>
      <c r="H35" s="74"/>
      <c r="I35" s="33">
        <f t="shared" si="3"/>
        <v>0</v>
      </c>
      <c r="Q35" s="72">
        <v>6.1</v>
      </c>
    </row>
    <row r="36" spans="2:17" x14ac:dyDescent="0.25">
      <c r="B36" s="34"/>
      <c r="C36" s="35"/>
      <c r="D36" s="34" t="s">
        <v>22</v>
      </c>
      <c r="E36" s="35"/>
      <c r="F36" s="41"/>
      <c r="G36" s="40">
        <f t="shared" si="2"/>
        <v>2.14</v>
      </c>
      <c r="H36" s="74"/>
      <c r="I36" s="33">
        <f t="shared" si="3"/>
        <v>0</v>
      </c>
      <c r="Q36" s="72">
        <v>15.1</v>
      </c>
    </row>
    <row r="37" spans="2:17" x14ac:dyDescent="0.25">
      <c r="B37" s="42" t="s">
        <v>32</v>
      </c>
      <c r="C37" s="35"/>
      <c r="D37" s="34" t="s">
        <v>23</v>
      </c>
      <c r="E37" s="35"/>
      <c r="F37" s="41"/>
      <c r="G37" s="40">
        <f t="shared" si="2"/>
        <v>0.66</v>
      </c>
      <c r="H37" s="74"/>
      <c r="I37" s="33">
        <f t="shared" si="3"/>
        <v>0</v>
      </c>
      <c r="Q37" s="72">
        <v>4.7</v>
      </c>
    </row>
    <row r="38" spans="2:17" x14ac:dyDescent="0.25">
      <c r="B38" s="34"/>
      <c r="C38" s="35"/>
      <c r="D38" s="34" t="s">
        <v>24</v>
      </c>
      <c r="E38" s="35"/>
      <c r="F38" s="41"/>
      <c r="G38" s="40">
        <f t="shared" si="2"/>
        <v>0.28000000000000003</v>
      </c>
      <c r="H38" s="74"/>
      <c r="I38" s="33">
        <f t="shared" si="3"/>
        <v>0</v>
      </c>
      <c r="Q38" s="72">
        <v>2</v>
      </c>
    </row>
    <row r="39" spans="2:17" x14ac:dyDescent="0.25">
      <c r="B39" s="34"/>
      <c r="C39" s="35"/>
      <c r="D39" s="34" t="s">
        <v>48</v>
      </c>
      <c r="E39" s="35"/>
      <c r="F39" s="41"/>
      <c r="G39" s="40">
        <f t="shared" si="2"/>
        <v>4.8099999999999996</v>
      </c>
      <c r="H39" s="74"/>
      <c r="I39" s="33">
        <f t="shared" si="3"/>
        <v>0</v>
      </c>
      <c r="Q39" s="72">
        <v>34</v>
      </c>
    </row>
    <row r="40" spans="2:17" x14ac:dyDescent="0.25">
      <c r="B40" s="34"/>
      <c r="C40" s="35"/>
      <c r="D40" s="34" t="s">
        <v>49</v>
      </c>
      <c r="E40" s="35"/>
      <c r="F40" s="41"/>
      <c r="G40" s="40">
        <f t="shared" si="2"/>
        <v>9.6199999999999992</v>
      </c>
      <c r="H40" s="74"/>
      <c r="I40" s="33">
        <f t="shared" si="3"/>
        <v>0</v>
      </c>
      <c r="Q40" s="72">
        <v>68</v>
      </c>
    </row>
    <row r="41" spans="2:17" x14ac:dyDescent="0.25">
      <c r="B41" s="34"/>
      <c r="C41" s="35"/>
      <c r="D41" s="34" t="s">
        <v>22</v>
      </c>
      <c r="E41" s="35"/>
      <c r="F41" s="41"/>
      <c r="G41" s="40">
        <f t="shared" si="2"/>
        <v>0.66</v>
      </c>
      <c r="H41" s="74"/>
      <c r="I41" s="33">
        <f t="shared" si="3"/>
        <v>0</v>
      </c>
      <c r="Q41" s="72">
        <v>4.7</v>
      </c>
    </row>
    <row r="42" spans="2:17" x14ac:dyDescent="0.25">
      <c r="B42" s="34"/>
      <c r="C42" s="35"/>
      <c r="D42" s="34" t="s">
        <v>25</v>
      </c>
      <c r="E42" s="35"/>
      <c r="F42" s="41"/>
      <c r="G42" s="40">
        <f t="shared" si="2"/>
        <v>0.71</v>
      </c>
      <c r="H42" s="74"/>
      <c r="I42" s="33">
        <f t="shared" si="3"/>
        <v>0</v>
      </c>
      <c r="Q42" s="72">
        <v>5</v>
      </c>
    </row>
    <row r="43" spans="2:17" x14ac:dyDescent="0.25">
      <c r="B43" s="34"/>
      <c r="C43" s="35"/>
      <c r="D43" s="34" t="s">
        <v>50</v>
      </c>
      <c r="E43" s="35"/>
      <c r="F43" s="41"/>
      <c r="G43" s="40">
        <f t="shared" si="2"/>
        <v>0.42</v>
      </c>
      <c r="H43" s="74"/>
      <c r="I43" s="33">
        <f t="shared" si="3"/>
        <v>0</v>
      </c>
      <c r="Q43" s="72">
        <v>3</v>
      </c>
    </row>
    <row r="44" spans="2:17" x14ac:dyDescent="0.25">
      <c r="B44" s="42" t="s">
        <v>33</v>
      </c>
      <c r="C44" s="43"/>
      <c r="D44" s="34" t="s">
        <v>26</v>
      </c>
      <c r="E44" s="35"/>
      <c r="F44" s="41"/>
      <c r="G44" s="40">
        <f t="shared" si="2"/>
        <v>0.89</v>
      </c>
      <c r="H44" s="74"/>
      <c r="I44" s="33">
        <f t="shared" si="3"/>
        <v>0</v>
      </c>
      <c r="Q44" s="72">
        <v>6.3</v>
      </c>
    </row>
    <row r="45" spans="2:17" x14ac:dyDescent="0.25">
      <c r="B45" s="34"/>
      <c r="C45" s="35"/>
      <c r="D45" s="34" t="s">
        <v>28</v>
      </c>
      <c r="E45" s="35"/>
      <c r="F45" s="41"/>
      <c r="G45" s="40">
        <f t="shared" si="2"/>
        <v>1.34</v>
      </c>
      <c r="H45" s="74"/>
      <c r="I45" s="33">
        <f t="shared" si="3"/>
        <v>0</v>
      </c>
      <c r="Q45" s="72">
        <v>9.5</v>
      </c>
    </row>
    <row r="46" spans="2:17" x14ac:dyDescent="0.25">
      <c r="B46" s="34"/>
      <c r="C46" s="35"/>
      <c r="D46" s="34" t="s">
        <v>27</v>
      </c>
      <c r="E46" s="35"/>
      <c r="F46" s="41"/>
      <c r="G46" s="40">
        <f t="shared" si="2"/>
        <v>1.75</v>
      </c>
      <c r="H46" s="74"/>
      <c r="I46" s="33">
        <f t="shared" si="3"/>
        <v>0</v>
      </c>
      <c r="Q46" s="72">
        <v>12.4</v>
      </c>
    </row>
    <row r="47" spans="2:17" x14ac:dyDescent="0.25">
      <c r="B47" s="57" t="s">
        <v>34</v>
      </c>
      <c r="C47" s="58"/>
      <c r="D47" s="59" t="s">
        <v>29</v>
      </c>
      <c r="E47" s="58"/>
      <c r="F47" s="60"/>
      <c r="G47" s="40">
        <f t="shared" si="2"/>
        <v>0.14000000000000001</v>
      </c>
      <c r="H47" s="76"/>
      <c r="I47" s="33">
        <f t="shared" si="3"/>
        <v>0</v>
      </c>
      <c r="Q47" s="72">
        <v>1.02</v>
      </c>
    </row>
    <row r="48" spans="2:17" x14ac:dyDescent="0.25">
      <c r="B48" s="61"/>
      <c r="C48" s="62"/>
      <c r="D48" s="62"/>
      <c r="E48" s="62"/>
      <c r="F48" s="62"/>
      <c r="G48" s="64" t="s">
        <v>38</v>
      </c>
      <c r="H48" s="63"/>
      <c r="I48" s="78">
        <f>SUM(I27:I47)</f>
        <v>0</v>
      </c>
    </row>
    <row r="49" spans="2:18" x14ac:dyDescent="0.25">
      <c r="B49" s="44"/>
      <c r="C49" s="44"/>
      <c r="D49" s="44"/>
      <c r="E49" s="44"/>
      <c r="F49" s="44"/>
      <c r="G49" s="45"/>
      <c r="H49" s="46" t="s">
        <v>35</v>
      </c>
      <c r="I49" s="46" t="s">
        <v>7</v>
      </c>
    </row>
    <row r="50" spans="2:18" x14ac:dyDescent="0.25">
      <c r="B50" s="56" t="s">
        <v>36</v>
      </c>
      <c r="C50" s="56"/>
      <c r="D50" s="56"/>
      <c r="E50" s="56"/>
      <c r="F50" s="56"/>
      <c r="G50" s="79">
        <f>ROUND(Q50*$Q$1,2)</f>
        <v>287.04000000000002</v>
      </c>
      <c r="H50" s="75"/>
      <c r="I50" s="48">
        <f t="shared" ref="I50" si="4">(H50*G50)</f>
        <v>0</v>
      </c>
      <c r="Q50" s="72">
        <v>2030</v>
      </c>
    </row>
    <row r="51" spans="2:18" ht="16.5" thickBot="1" x14ac:dyDescent="0.3">
      <c r="B51" s="47" t="s">
        <v>37</v>
      </c>
      <c r="C51" s="47"/>
      <c r="D51" s="47"/>
      <c r="E51" s="47"/>
      <c r="F51" s="47"/>
      <c r="G51" s="47"/>
      <c r="H51" s="49"/>
      <c r="I51" s="49"/>
      <c r="Q51" s="72">
        <v>2500</v>
      </c>
      <c r="R51" s="82">
        <f>Q51*Q1</f>
        <v>353.5</v>
      </c>
    </row>
    <row r="52" spans="2:18" ht="16.5" thickBot="1" x14ac:dyDescent="0.3">
      <c r="F52" s="67" t="s">
        <v>39</v>
      </c>
      <c r="G52" s="68"/>
      <c r="H52" s="69"/>
      <c r="I52" s="80">
        <f>IF(G11+I24+I48+I50&lt;353.5,353.5,(G11+I24+I48+I50))</f>
        <v>353.5</v>
      </c>
    </row>
    <row r="53" spans="2:18" x14ac:dyDescent="0.25">
      <c r="B53" s="20" t="s">
        <v>40</v>
      </c>
      <c r="C53" s="21"/>
      <c r="D53" s="21"/>
      <c r="E53" s="54"/>
      <c r="F53" s="65"/>
      <c r="G53" s="65"/>
      <c r="H53" s="66"/>
      <c r="I53" s="24"/>
    </row>
    <row r="54" spans="2:18" x14ac:dyDescent="0.25">
      <c r="B54" s="12" t="s">
        <v>41</v>
      </c>
      <c r="C54" s="13"/>
      <c r="D54" s="13"/>
      <c r="E54" s="13"/>
      <c r="F54" s="52">
        <v>80.540000000000006</v>
      </c>
      <c r="G54" s="52" t="s">
        <v>43</v>
      </c>
      <c r="H54" s="53"/>
      <c r="I54" s="24"/>
    </row>
    <row r="55" spans="2:18" x14ac:dyDescent="0.25">
      <c r="B55" s="16" t="s">
        <v>42</v>
      </c>
      <c r="C55" s="17"/>
      <c r="D55" s="17"/>
      <c r="E55" s="17"/>
      <c r="F55" s="50">
        <v>60.4</v>
      </c>
      <c r="G55" s="50" t="s">
        <v>43</v>
      </c>
      <c r="H55" s="51"/>
    </row>
    <row r="56" spans="2:18" x14ac:dyDescent="0.25">
      <c r="B56" s="25" t="s">
        <v>44</v>
      </c>
      <c r="C56" s="25"/>
      <c r="D56" s="25"/>
      <c r="E56" s="25"/>
      <c r="F56" s="25"/>
      <c r="G56" s="25"/>
      <c r="H56" s="26"/>
    </row>
    <row r="57" spans="2:18" x14ac:dyDescent="0.25">
      <c r="B57" s="25" t="s">
        <v>58</v>
      </c>
      <c r="C57" s="25"/>
      <c r="D57" s="25"/>
      <c r="E57" s="25"/>
      <c r="F57" s="25"/>
      <c r="G57" s="25"/>
      <c r="H57" s="26"/>
    </row>
  </sheetData>
  <sheetProtection password="CF43" sheet="1" objects="1" scenarios="1"/>
  <mergeCells count="2">
    <mergeCell ref="D4:I4"/>
    <mergeCell ref="C3:I3"/>
  </mergeCells>
  <pageMargins left="0.23622047244094491" right="0.23622047244094491" top="0.19685039370078741" bottom="0.15748031496062992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ak</cp:lastModifiedBy>
  <cp:lastPrinted>2020-08-06T13:20:59Z</cp:lastPrinted>
  <dcterms:created xsi:type="dcterms:W3CDTF">1996-10-21T11:03:58Z</dcterms:created>
  <dcterms:modified xsi:type="dcterms:W3CDTF">2020-08-06T13:47:21Z</dcterms:modified>
</cp:coreProperties>
</file>